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andoni/Downloads/"/>
    </mc:Choice>
  </mc:AlternateContent>
  <xr:revisionPtr revIDLastSave="0" documentId="13_ncr:1_{64D558FC-5AA6-F642-BBAC-7D12CB6EB80E}" xr6:coauthVersionLast="47" xr6:coauthVersionMax="47" xr10:uidLastSave="{00000000-0000-0000-0000-000000000000}"/>
  <bookViews>
    <workbookView xWindow="2860" yWindow="5020" windowWidth="38400" windowHeight="19400" xr2:uid="{00000000-000D-0000-FFFF-FFFF00000000}"/>
  </bookViews>
  <sheets>
    <sheet name="Instrucciones" sheetId="1" r:id="rId1"/>
    <sheet name="Catálogo Servicios" sheetId="2" r:id="rId2"/>
    <sheet name="Matriz SLA" sheetId="3" r:id="rId3"/>
    <sheet name="Seguimiento Incidencias" sheetId="4" r:id="rId4"/>
    <sheet name="Seguimiento Mensual" sheetId="5" r:id="rId5"/>
    <sheet name="Dashboard" sheetId="6" r:id="rId6"/>
    <sheet name="Listas" sheetId="7" state="hidden" r:id="rId7"/>
  </sheets>
  <definedNames>
    <definedName name="_xlnm._FilterDatabase" localSheetId="1" hidden="1">'Catálogo Servicios'!$A$1:$H$200</definedName>
    <definedName name="_xlnm._FilterDatabase" localSheetId="2" hidden="1">'Matriz SLA'!$A$1:$M$300</definedName>
    <definedName name="_xlnm._FilterDatabase" localSheetId="3" hidden="1">'Seguimiento Incidencias'!$A$1:$P$1000</definedName>
    <definedName name="_xlnm._FilterDatabase" localSheetId="4" hidden="1">'Seguimiento Mensual'!$A$1:$M$500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6" l="1"/>
  <c r="E7" i="6"/>
  <c r="B7" i="6"/>
  <c r="K6" i="6"/>
  <c r="H6" i="6"/>
  <c r="E6" i="6"/>
  <c r="B6" i="6"/>
  <c r="K5" i="6"/>
  <c r="H5" i="6"/>
  <c r="E5" i="6"/>
  <c r="B5" i="6"/>
  <c r="K4" i="6"/>
  <c r="H4" i="6"/>
  <c r="E4" i="6"/>
  <c r="B4" i="6"/>
  <c r="B3" i="6"/>
</calcChain>
</file>

<file path=xl/sharedStrings.xml><?xml version="1.0" encoding="utf-8"?>
<sst xmlns="http://schemas.openxmlformats.org/spreadsheetml/2006/main" count="242" uniqueCount="140">
  <si>
    <t>Plantilla ANS / SLA (Acuerdos de Nivel de Servicio)</t>
  </si>
  <si>
    <t>¿Para qué sirve?</t>
  </si>
  <si>
    <t>Esta plantilla te ayuda a definir, medir y hacer seguimiento de acuerdos de nivel de servicio (ANS / SLA).</t>
  </si>
  <si>
    <t>Cómo usarla</t>
  </si>
  <si>
    <t>1. Define cada servicio en la hoja 'Catálogo Servicios'.</t>
  </si>
  <si>
    <t>2. Establece objetivos e indicadores en 'Matriz SLA'.</t>
  </si>
  <si>
    <t>3. Registra incidencias o tickets en 'Seguimiento Incidencias'.</t>
  </si>
  <si>
    <t>4. Usa 'Seguimiento Mensual' para consolidar métricas.</t>
  </si>
  <si>
    <t>5. Consulta 'Dashboard' para ver cumplimiento y alertas.</t>
  </si>
  <si>
    <t>Indicadores típicos</t>
  </si>
  <si>
    <t>• Tiempo de respuesta</t>
  </si>
  <si>
    <t>• Tiempo de resolución</t>
  </si>
  <si>
    <t>• Disponibilidad (%)</t>
  </si>
  <si>
    <t>• Cumplimiento de tickets en plazo</t>
  </si>
  <si>
    <t>• Satisfacción del cliente (opcional)</t>
  </si>
  <si>
    <t>ID Servicio</t>
  </si>
  <si>
    <t>Servicio</t>
  </si>
  <si>
    <t>Descripción</t>
  </si>
  <si>
    <t>Cliente/Área</t>
  </si>
  <si>
    <t>Responsable</t>
  </si>
  <si>
    <t>Horario de soporte</t>
  </si>
  <si>
    <t>Criticidad</t>
  </si>
  <si>
    <t>Estado</t>
  </si>
  <si>
    <t>S001</t>
  </si>
  <si>
    <t>Soporte IT</t>
  </si>
  <si>
    <t>Atención a incidencias de usuario</t>
  </si>
  <si>
    <t>Interno</t>
  </si>
  <si>
    <t>Mesa de Ayuda</t>
  </si>
  <si>
    <t>L-V 08:00-18:00</t>
  </si>
  <si>
    <t>Alta</t>
  </si>
  <si>
    <t>Activo</t>
  </si>
  <si>
    <t>S002</t>
  </si>
  <si>
    <t>ERP</t>
  </si>
  <si>
    <t>Soporte funcional del ERP</t>
  </si>
  <si>
    <t>Finanzas</t>
  </si>
  <si>
    <t>Equipo ERP</t>
  </si>
  <si>
    <t>L-V 09:00-17:00</t>
  </si>
  <si>
    <t>S003</t>
  </si>
  <si>
    <t>Web Corporativa</t>
  </si>
  <si>
    <t>Mantenimiento y soporte web</t>
  </si>
  <si>
    <t>Marketing</t>
  </si>
  <si>
    <t>Equipo Web</t>
  </si>
  <si>
    <t>24x7</t>
  </si>
  <si>
    <t>Media</t>
  </si>
  <si>
    <t>ID SLA</t>
  </si>
  <si>
    <t>KPI / Indicador</t>
  </si>
  <si>
    <t>Definición</t>
  </si>
  <si>
    <t>Objetivo</t>
  </si>
  <si>
    <t>Unidad</t>
  </si>
  <si>
    <t>Fórmula / criterio</t>
  </si>
  <si>
    <t>Frecuencia medición</t>
  </si>
  <si>
    <t>Prioridad</t>
  </si>
  <si>
    <t>Penalización / acción</t>
  </si>
  <si>
    <t>Umbral alerta</t>
  </si>
  <si>
    <t>SLA001</t>
  </si>
  <si>
    <t>Tiempo de respuesta</t>
  </si>
  <si>
    <t>Tiempo máximo hasta primera atención</t>
  </si>
  <si>
    <t>Horas</t>
  </si>
  <si>
    <t>&lt;= 4h</t>
  </si>
  <si>
    <t>Mensual</t>
  </si>
  <si>
    <t>Escalado a responsable</t>
  </si>
  <si>
    <t>SLA002</t>
  </si>
  <si>
    <t>Tiempo de resolución</t>
  </si>
  <si>
    <t>Tiempo máximo hasta resolución</t>
  </si>
  <si>
    <t>&lt;= 24h</t>
  </si>
  <si>
    <t>Revisión de capacidad</t>
  </si>
  <si>
    <t>SLA003</t>
  </si>
  <si>
    <t>Disponibilidad</t>
  </si>
  <si>
    <t>Porcentaje de uptime del servicio</t>
  </si>
  <si>
    <t xml:space="preserve">% </t>
  </si>
  <si>
    <t>&gt;= 99,5%</t>
  </si>
  <si>
    <t>Análisis de causa raíz</t>
  </si>
  <si>
    <t>ID Ticket</t>
  </si>
  <si>
    <t>Fecha apertura</t>
  </si>
  <si>
    <t>Fecha cierre</t>
  </si>
  <si>
    <t>Severidad</t>
  </si>
  <si>
    <t>Canal</t>
  </si>
  <si>
    <t>Tiempo respuesta (h)</t>
  </si>
  <si>
    <t>Tiempo resolución (h)</t>
  </si>
  <si>
    <t>Cumple respuesta SLA</t>
  </si>
  <si>
    <t>Cumple resolución SLA</t>
  </si>
  <si>
    <t>Observaciones</t>
  </si>
  <si>
    <t>INC001</t>
  </si>
  <si>
    <t>2026-04-01</t>
  </si>
  <si>
    <t>Email</t>
  </si>
  <si>
    <t>Cerrado</t>
  </si>
  <si>
    <t>Sí</t>
  </si>
  <si>
    <t>INC002</t>
  </si>
  <si>
    <t>2026-04-02</t>
  </si>
  <si>
    <t>Portal</t>
  </si>
  <si>
    <t>En curso</t>
  </si>
  <si>
    <t>INC003</t>
  </si>
  <si>
    <t>2026-04-03</t>
  </si>
  <si>
    <t>Teléfono</t>
  </si>
  <si>
    <t>Mes</t>
  </si>
  <si>
    <t>KPI</t>
  </si>
  <si>
    <t>Resultado real</t>
  </si>
  <si>
    <t>Cumplimiento (%)</t>
  </si>
  <si>
    <t>Cumple SLA</t>
  </si>
  <si>
    <t>Nº tickets</t>
  </si>
  <si>
    <t>Tickets en plazo</t>
  </si>
  <si>
    <t>% tickets en plazo</t>
  </si>
  <si>
    <t>2026-04</t>
  </si>
  <si>
    <t>Dashboard ANS / SLA</t>
  </si>
  <si>
    <t>Total SLAs</t>
  </si>
  <si>
    <t>Estado incidencias</t>
  </si>
  <si>
    <t>Nº</t>
  </si>
  <si>
    <t>Cumplimiento medio</t>
  </si>
  <si>
    <t>SLAs activos</t>
  </si>
  <si>
    <t>Abierto</t>
  </si>
  <si>
    <t>Incidencias totales</t>
  </si>
  <si>
    <t>2026-05</t>
  </si>
  <si>
    <t>Incidencias abiertas</t>
  </si>
  <si>
    <t>Baja</t>
  </si>
  <si>
    <t>2026-06</t>
  </si>
  <si>
    <t>% cumplimiento tickets</t>
  </si>
  <si>
    <t>Bloqueado</t>
  </si>
  <si>
    <t>2026-07</t>
  </si>
  <si>
    <t>Criticidad/Prioridad</t>
  </si>
  <si>
    <t>Estado servicio/SLA</t>
  </si>
  <si>
    <t>Estado incidencia</t>
  </si>
  <si>
    <t>Cumplimiento</t>
  </si>
  <si>
    <t>Frecuencia</t>
  </si>
  <si>
    <t>Diaria</t>
  </si>
  <si>
    <t>Inactivo</t>
  </si>
  <si>
    <t>No</t>
  </si>
  <si>
    <t>Semanal</t>
  </si>
  <si>
    <t>Minutos</t>
  </si>
  <si>
    <t>En revisión</t>
  </si>
  <si>
    <t>%</t>
  </si>
  <si>
    <t>Chat</t>
  </si>
  <si>
    <t>Trimestral</t>
  </si>
  <si>
    <t>Días</t>
  </si>
  <si>
    <t>Otro</t>
  </si>
  <si>
    <t>Semestral</t>
  </si>
  <si>
    <t>Tickets</t>
  </si>
  <si>
    <t>Anual</t>
  </si>
  <si>
    <t>Puntos</t>
  </si>
  <si>
    <t>Vía</t>
  </si>
  <si>
    <t>https://itworks4humans.com/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</si>
</sst>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86A6A"/>
        <bgColor indexed="64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0" borderId="0" xfId="1"/>
  </cellXfs>
  <cellStyles count="2">
    <cellStyle name="Hipervínculo" xfId="1" builtinId="8"/>
    <cellStyle name="Normal" xfId="0" builtinId="0"/>
  </cellStyles>
  <dxfs count="6"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Incidencias por estado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Dashboard!$E$3</c:f>
              <c:strCache>
                <c:ptCount val="1"/>
                <c:pt idx="0">
                  <c:v>Nº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Dashboard!$D$4:$D$7</c:f>
              <c:strCache>
                <c:ptCount val="4"/>
                <c:pt idx="0">
                  <c:v>Abierto</c:v>
                </c:pt>
                <c:pt idx="1">
                  <c:v>En curso</c:v>
                </c:pt>
                <c:pt idx="2">
                  <c:v>Cerrado</c:v>
                </c:pt>
                <c:pt idx="3">
                  <c:v>Bloqueado</c:v>
                </c:pt>
              </c:strCache>
            </c:strRef>
          </c:cat>
          <c:val>
            <c:numRef>
              <c:f>Dashboard!$E$4:$E$7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5-814B-9474-46EA7F0BC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Incidencias por prioridad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Dashboard!$H$3</c:f>
              <c:strCache>
                <c:ptCount val="1"/>
                <c:pt idx="0">
                  <c:v>Nº</c:v>
                </c:pt>
              </c:strCache>
            </c:strRef>
          </c:tx>
          <c:spPr>
            <a:ln>
              <a:prstDash val="solid"/>
            </a:ln>
          </c:spPr>
          <c:cat>
            <c:strRef>
              <c:f>Dashboard!$G$4:$G$6</c:f>
              <c:strCache>
                <c:ptCount val="3"/>
                <c:pt idx="0">
                  <c:v>Alta</c:v>
                </c:pt>
                <c:pt idx="1">
                  <c:v>Media</c:v>
                </c:pt>
                <c:pt idx="2">
                  <c:v>Baja</c:v>
                </c:pt>
              </c:strCache>
            </c:strRef>
          </c:cat>
          <c:val>
            <c:numRef>
              <c:f>Dashboard!$H$4:$H$6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F-BA48-87BC-3B651692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Cumplimiento medio mensual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Dashboard!$K$3</c:f>
              <c:strCache>
                <c:ptCount val="1"/>
                <c:pt idx="0">
                  <c:v>Cumplimiento medio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Dashboard!$J$4:$J$7</c:f>
              <c:strCache>
                <c:ptCount val="4"/>
                <c:pt idx="0">
                  <c:v>2026-04</c:v>
                </c:pt>
                <c:pt idx="1">
                  <c:v>2026-05</c:v>
                </c:pt>
                <c:pt idx="2">
                  <c:v>2026-06</c:v>
                </c:pt>
                <c:pt idx="3">
                  <c:v>2026-07</c:v>
                </c:pt>
              </c:strCache>
            </c:strRef>
          </c:cat>
          <c:val>
            <c:numRef>
              <c:f>Dashboard!$K$4:$K$7</c:f>
              <c:numCache>
                <c:formatCode>General</c:formatCode>
                <c:ptCount val="4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CFB-7244-AC4B-19C76F5C2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292100</xdr:colOff>
      <xdr:row>13</xdr:row>
      <xdr:rowOff>76200</xdr:rowOff>
    </xdr:to>
    <xdr:pic>
      <xdr:nvPicPr>
        <xdr:cNvPr id="2" name="Imagen 1" descr="It Works 4 Humans">
          <a:extLst>
            <a:ext uri="{FF2B5EF4-FFF2-40B4-BE49-F238E27FC236}">
              <a16:creationId xmlns:a16="http://schemas.microsoft.com/office/drawing/2014/main" id="{F5DC6D20-341E-024C-BFC8-4483DA938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7023100" cy="260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396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0</xdr:colOff>
      <xdr:row>9</xdr:row>
      <xdr:rowOff>0</xdr:rowOff>
    </xdr:from>
    <xdr:ext cx="360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25</xdr:row>
      <xdr:rowOff>0</xdr:rowOff>
    </xdr:from>
    <xdr:ext cx="432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works4humans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D21" sqref="D21"/>
    </sheetView>
  </sheetViews>
  <sheetFormatPr baseColWidth="10" defaultColWidth="8.83203125" defaultRowHeight="15" x14ac:dyDescent="0.2"/>
  <cols>
    <col min="1" max="1" width="80" customWidth="1"/>
  </cols>
  <sheetData>
    <row r="1" spans="1:1" ht="19" x14ac:dyDescent="0.25">
      <c r="A1" s="3" t="s">
        <v>0</v>
      </c>
    </row>
    <row r="3" spans="1:1" x14ac:dyDescent="0.2">
      <c r="A3" s="1" t="s">
        <v>1</v>
      </c>
    </row>
    <row r="4" spans="1:1" x14ac:dyDescent="0.2">
      <c r="A4" t="s">
        <v>2</v>
      </c>
    </row>
    <row r="6" spans="1:1" x14ac:dyDescent="0.2">
      <c r="A6" s="1" t="s">
        <v>3</v>
      </c>
    </row>
    <row r="7" spans="1:1" x14ac:dyDescent="0.2">
      <c r="A7" t="s">
        <v>4</v>
      </c>
    </row>
    <row r="8" spans="1:1" x14ac:dyDescent="0.2">
      <c r="A8" t="s">
        <v>5</v>
      </c>
    </row>
    <row r="9" spans="1:1" x14ac:dyDescent="0.2">
      <c r="A9" t="s">
        <v>6</v>
      </c>
    </row>
    <row r="10" spans="1:1" x14ac:dyDescent="0.2">
      <c r="A10" t="s">
        <v>7</v>
      </c>
    </row>
    <row r="11" spans="1:1" x14ac:dyDescent="0.2">
      <c r="A11" t="s">
        <v>8</v>
      </c>
    </row>
    <row r="13" spans="1:1" x14ac:dyDescent="0.2">
      <c r="A13" s="1" t="s">
        <v>9</v>
      </c>
    </row>
    <row r="14" spans="1:1" x14ac:dyDescent="0.2">
      <c r="A14" t="s">
        <v>10</v>
      </c>
    </row>
    <row r="15" spans="1:1" x14ac:dyDescent="0.2">
      <c r="A15" t="s">
        <v>11</v>
      </c>
    </row>
    <row r="16" spans="1:1" x14ac:dyDescent="0.2">
      <c r="A16" t="s">
        <v>12</v>
      </c>
    </row>
    <row r="17" spans="1:4" x14ac:dyDescent="0.2">
      <c r="A17" t="s">
        <v>13</v>
      </c>
      <c r="C17" t="s">
        <v>138</v>
      </c>
      <c r="D17" s="6" t="s">
        <v>139</v>
      </c>
    </row>
    <row r="18" spans="1:4" x14ac:dyDescent="0.2">
      <c r="A18" t="s">
        <v>14</v>
      </c>
    </row>
  </sheetData>
  <hyperlinks>
    <hyperlink ref="D17" r:id="rId1" xr:uid="{060716C4-242B-9B49-AF98-3FC2966ECFD5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workbookViewId="0">
      <pane ySplit="1" topLeftCell="A2" activePane="bottomLeft" state="frozen"/>
      <selection pane="bottomLeft" activeCell="H2" sqref="H2"/>
    </sheetView>
  </sheetViews>
  <sheetFormatPr baseColWidth="10" defaultColWidth="8.83203125" defaultRowHeight="15" x14ac:dyDescent="0.2"/>
  <cols>
    <col min="1" max="1" width="12" customWidth="1"/>
    <col min="2" max="2" width="22" customWidth="1"/>
    <col min="3" max="3" width="35" customWidth="1"/>
    <col min="4" max="5" width="18" customWidth="1"/>
    <col min="6" max="6" width="20" customWidth="1"/>
    <col min="7" max="8" width="12" customWidth="1"/>
  </cols>
  <sheetData>
    <row r="1" spans="1:8" ht="16" x14ac:dyDescent="0.2">
      <c r="A1" s="4" t="s">
        <v>15</v>
      </c>
      <c r="B1" s="4" t="s">
        <v>16</v>
      </c>
      <c r="C1" s="4" t="s">
        <v>17</v>
      </c>
      <c r="D1" s="4" t="s">
        <v>18</v>
      </c>
      <c r="E1" s="4" t="s">
        <v>19</v>
      </c>
      <c r="F1" s="4" t="s">
        <v>20</v>
      </c>
      <c r="G1" s="4" t="s">
        <v>21</v>
      </c>
      <c r="H1" s="4" t="s">
        <v>22</v>
      </c>
    </row>
    <row r="2" spans="1:8" ht="16" x14ac:dyDescent="0.2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</row>
    <row r="3" spans="1:8" ht="16" x14ac:dyDescent="0.2">
      <c r="A3" s="2" t="s">
        <v>31</v>
      </c>
      <c r="B3" s="2" t="s">
        <v>32</v>
      </c>
      <c r="C3" s="2" t="s">
        <v>33</v>
      </c>
      <c r="D3" s="2" t="s">
        <v>34</v>
      </c>
      <c r="E3" s="2" t="s">
        <v>35</v>
      </c>
      <c r="F3" s="2" t="s">
        <v>36</v>
      </c>
      <c r="G3" s="2" t="s">
        <v>29</v>
      </c>
      <c r="H3" s="2" t="s">
        <v>30</v>
      </c>
    </row>
    <row r="4" spans="1:8" ht="16" x14ac:dyDescent="0.2">
      <c r="A4" s="2" t="s">
        <v>37</v>
      </c>
      <c r="B4" s="2" t="s">
        <v>38</v>
      </c>
      <c r="C4" s="2" t="s">
        <v>39</v>
      </c>
      <c r="D4" s="2" t="s">
        <v>40</v>
      </c>
      <c r="E4" s="2" t="s">
        <v>41</v>
      </c>
      <c r="F4" s="2" t="s">
        <v>42</v>
      </c>
      <c r="G4" s="2" t="s">
        <v>43</v>
      </c>
      <c r="H4" s="2" t="s">
        <v>30</v>
      </c>
    </row>
  </sheetData>
  <autoFilter ref="A1:H200" xr:uid="{00000000-0009-0000-0000-000001000000}"/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00000000}">
          <x14:formula1>
            <xm:f>Listas!$A$2:$A$4</xm:f>
          </x14:formula1>
          <xm:sqref>G2:G300</xm:sqref>
        </x14:dataValidation>
        <x14:dataValidation type="list" allowBlank="1" xr:uid="{00000000-0002-0000-0100-000001000000}">
          <x14:formula1>
            <xm:f>Listas!$B$2:$B$4</xm:f>
          </x14:formula1>
          <xm:sqref>H2:H300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workbookViewId="0">
      <pane ySplit="1" topLeftCell="A2" activePane="bottomLeft" state="frozen"/>
      <selection pane="bottomLeft" sqref="A1:M1"/>
    </sheetView>
  </sheetViews>
  <sheetFormatPr baseColWidth="10" defaultColWidth="8.83203125" defaultRowHeight="15" x14ac:dyDescent="0.2"/>
  <cols>
    <col min="1" max="2" width="12" customWidth="1"/>
    <col min="3" max="3" width="20" customWidth="1"/>
    <col min="4" max="4" width="22" customWidth="1"/>
    <col min="5" max="5" width="34" customWidth="1"/>
    <col min="6" max="6" width="12" customWidth="1"/>
    <col min="7" max="7" width="10" customWidth="1"/>
    <col min="8" max="9" width="18" customWidth="1"/>
    <col min="10" max="10" width="12" customWidth="1"/>
    <col min="11" max="11" width="24" customWidth="1"/>
    <col min="12" max="12" width="14" customWidth="1"/>
    <col min="13" max="13" width="12" customWidth="1"/>
  </cols>
  <sheetData>
    <row r="1" spans="1:13" ht="16" x14ac:dyDescent="0.2">
      <c r="A1" s="4" t="s">
        <v>44</v>
      </c>
      <c r="B1" s="4" t="s">
        <v>15</v>
      </c>
      <c r="C1" s="4" t="s">
        <v>16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22</v>
      </c>
    </row>
    <row r="2" spans="1:13" ht="16" x14ac:dyDescent="0.2">
      <c r="A2" s="2" t="s">
        <v>54</v>
      </c>
      <c r="B2" s="2" t="s">
        <v>23</v>
      </c>
      <c r="C2" s="2" t="s">
        <v>24</v>
      </c>
      <c r="D2" s="2" t="s">
        <v>55</v>
      </c>
      <c r="E2" s="2" t="s">
        <v>56</v>
      </c>
      <c r="F2" s="2">
        <v>4</v>
      </c>
      <c r="G2" s="2" t="s">
        <v>57</v>
      </c>
      <c r="H2" s="2" t="s">
        <v>58</v>
      </c>
      <c r="I2" s="2" t="s">
        <v>59</v>
      </c>
      <c r="J2" s="2" t="s">
        <v>29</v>
      </c>
      <c r="K2" s="2" t="s">
        <v>60</v>
      </c>
      <c r="L2" s="2">
        <v>5</v>
      </c>
      <c r="M2" s="2" t="s">
        <v>30</v>
      </c>
    </row>
    <row r="3" spans="1:13" ht="16" x14ac:dyDescent="0.2">
      <c r="A3" s="2" t="s">
        <v>61</v>
      </c>
      <c r="B3" s="2" t="s">
        <v>23</v>
      </c>
      <c r="C3" s="2" t="s">
        <v>24</v>
      </c>
      <c r="D3" s="2" t="s">
        <v>62</v>
      </c>
      <c r="E3" s="2" t="s">
        <v>63</v>
      </c>
      <c r="F3" s="2">
        <v>24</v>
      </c>
      <c r="G3" s="2" t="s">
        <v>57</v>
      </c>
      <c r="H3" s="2" t="s">
        <v>64</v>
      </c>
      <c r="I3" s="2" t="s">
        <v>59</v>
      </c>
      <c r="J3" s="2" t="s">
        <v>29</v>
      </c>
      <c r="K3" s="2" t="s">
        <v>65</v>
      </c>
      <c r="L3" s="2">
        <v>30</v>
      </c>
      <c r="M3" s="2" t="s">
        <v>30</v>
      </c>
    </row>
    <row r="4" spans="1:13" ht="16" x14ac:dyDescent="0.2">
      <c r="A4" s="2" t="s">
        <v>66</v>
      </c>
      <c r="B4" s="2" t="s">
        <v>37</v>
      </c>
      <c r="C4" s="2" t="s">
        <v>38</v>
      </c>
      <c r="D4" s="2" t="s">
        <v>67</v>
      </c>
      <c r="E4" s="2" t="s">
        <v>68</v>
      </c>
      <c r="F4" s="2">
        <v>99.5</v>
      </c>
      <c r="G4" s="2" t="s">
        <v>69</v>
      </c>
      <c r="H4" s="2" t="s">
        <v>70</v>
      </c>
      <c r="I4" s="2" t="s">
        <v>59</v>
      </c>
      <c r="J4" s="2" t="s">
        <v>43</v>
      </c>
      <c r="K4" s="2" t="s">
        <v>71</v>
      </c>
      <c r="L4" s="2">
        <v>99</v>
      </c>
      <c r="M4" s="2" t="s">
        <v>30</v>
      </c>
    </row>
  </sheetData>
  <autoFilter ref="A1:M300" xr:uid="{00000000-0009-0000-0000-000002000000}"/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200-000000000000}">
          <x14:formula1>
            <xm:f>Listas!$G$2:$G$7</xm:f>
          </x14:formula1>
          <xm:sqref>I2:I300</xm:sqref>
        </x14:dataValidation>
        <x14:dataValidation type="list" allowBlank="1" xr:uid="{00000000-0002-0000-0200-000001000000}">
          <x14:formula1>
            <xm:f>Listas!$A$2:$A$4</xm:f>
          </x14:formula1>
          <xm:sqref>J2:J300</xm:sqref>
        </x14:dataValidation>
        <x14:dataValidation type="list" allowBlank="1" xr:uid="{00000000-0002-0000-0200-000002000000}">
          <x14:formula1>
            <xm:f>Listas!$B$2:$B$4</xm:f>
          </x14:formula1>
          <xm:sqref>M2:M300</xm:sqref>
        </x14:dataValidation>
        <x14:dataValidation type="list" allowBlank="1" xr:uid="{00000000-0002-0000-0200-000003000000}">
          <x14:formula1>
            <xm:f>Listas!$H$2:$H$7</xm:f>
          </x14:formula1>
          <xm:sqref>G2:G300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"/>
  <sheetViews>
    <sheetView workbookViewId="0">
      <pane ySplit="1" topLeftCell="A2" activePane="bottomLeft" state="frozen"/>
      <selection pane="bottomLeft" sqref="A1:P1"/>
    </sheetView>
  </sheetViews>
  <sheetFormatPr baseColWidth="10" defaultColWidth="8.83203125" defaultRowHeight="15" x14ac:dyDescent="0.2"/>
  <cols>
    <col min="1" max="1" width="12" customWidth="1"/>
    <col min="2" max="3" width="14" customWidth="1"/>
    <col min="4" max="4" width="12" customWidth="1"/>
    <col min="5" max="5" width="18" customWidth="1"/>
    <col min="6" max="6" width="16" customWidth="1"/>
    <col min="7" max="9" width="12" customWidth="1"/>
    <col min="10" max="10" width="16" customWidth="1"/>
    <col min="11" max="11" width="12" customWidth="1"/>
    <col min="12" max="12" width="16" customWidth="1"/>
    <col min="13" max="14" width="18" customWidth="1"/>
    <col min="15" max="15" width="20" customWidth="1"/>
    <col min="16" max="16" width="22" customWidth="1"/>
  </cols>
  <sheetData>
    <row r="1" spans="1:16" ht="32" x14ac:dyDescent="0.2">
      <c r="A1" s="4" t="s">
        <v>72</v>
      </c>
      <c r="B1" s="4" t="s">
        <v>73</v>
      </c>
      <c r="C1" s="4" t="s">
        <v>74</v>
      </c>
      <c r="D1" s="4" t="s">
        <v>15</v>
      </c>
      <c r="E1" s="4" t="s">
        <v>16</v>
      </c>
      <c r="F1" s="4" t="s">
        <v>18</v>
      </c>
      <c r="G1" s="4" t="s">
        <v>51</v>
      </c>
      <c r="H1" s="4" t="s">
        <v>75</v>
      </c>
      <c r="I1" s="4" t="s">
        <v>76</v>
      </c>
      <c r="J1" s="4" t="s">
        <v>19</v>
      </c>
      <c r="K1" s="4" t="s">
        <v>22</v>
      </c>
      <c r="L1" s="4" t="s">
        <v>77</v>
      </c>
      <c r="M1" s="4" t="s">
        <v>78</v>
      </c>
      <c r="N1" s="4" t="s">
        <v>79</v>
      </c>
      <c r="O1" s="4" t="s">
        <v>80</v>
      </c>
      <c r="P1" s="4" t="s">
        <v>81</v>
      </c>
    </row>
    <row r="2" spans="1:16" ht="16" x14ac:dyDescent="0.2">
      <c r="A2" s="2" t="s">
        <v>82</v>
      </c>
      <c r="B2" s="2" t="s">
        <v>83</v>
      </c>
      <c r="C2" s="2" t="s">
        <v>83</v>
      </c>
      <c r="D2" s="2" t="s">
        <v>23</v>
      </c>
      <c r="E2" s="2" t="s">
        <v>24</v>
      </c>
      <c r="F2" s="2" t="s">
        <v>26</v>
      </c>
      <c r="G2" s="2" t="s">
        <v>29</v>
      </c>
      <c r="H2" s="2" t="s">
        <v>29</v>
      </c>
      <c r="I2" s="2" t="s">
        <v>84</v>
      </c>
      <c r="J2" s="2" t="s">
        <v>27</v>
      </c>
      <c r="K2" s="2" t="s">
        <v>85</v>
      </c>
      <c r="L2" s="2">
        <v>2</v>
      </c>
      <c r="M2" s="2">
        <v>6</v>
      </c>
      <c r="N2" s="2" t="s">
        <v>86</v>
      </c>
      <c r="O2" s="2" t="s">
        <v>86</v>
      </c>
      <c r="P2" s="2"/>
    </row>
    <row r="3" spans="1:16" ht="16" x14ac:dyDescent="0.2">
      <c r="A3" s="2" t="s">
        <v>87</v>
      </c>
      <c r="B3" s="2" t="s">
        <v>88</v>
      </c>
      <c r="C3" s="2"/>
      <c r="D3" s="2" t="s">
        <v>23</v>
      </c>
      <c r="E3" s="2" t="s">
        <v>24</v>
      </c>
      <c r="F3" s="2" t="s">
        <v>26</v>
      </c>
      <c r="G3" s="2" t="s">
        <v>29</v>
      </c>
      <c r="H3" s="2" t="s">
        <v>43</v>
      </c>
      <c r="I3" s="2" t="s">
        <v>89</v>
      </c>
      <c r="J3" s="2" t="s">
        <v>27</v>
      </c>
      <c r="K3" s="2" t="s">
        <v>90</v>
      </c>
      <c r="L3" s="2">
        <v>1</v>
      </c>
      <c r="M3" s="2"/>
      <c r="N3" s="2" t="s">
        <v>86</v>
      </c>
      <c r="O3" s="2"/>
      <c r="P3" s="2"/>
    </row>
    <row r="4" spans="1:16" ht="16" x14ac:dyDescent="0.2">
      <c r="A4" s="2" t="s">
        <v>91</v>
      </c>
      <c r="B4" s="2" t="s">
        <v>88</v>
      </c>
      <c r="C4" s="2" t="s">
        <v>92</v>
      </c>
      <c r="D4" s="2" t="s">
        <v>37</v>
      </c>
      <c r="E4" s="2" t="s">
        <v>38</v>
      </c>
      <c r="F4" s="2" t="s">
        <v>40</v>
      </c>
      <c r="G4" s="2" t="s">
        <v>43</v>
      </c>
      <c r="H4" s="2" t="s">
        <v>29</v>
      </c>
      <c r="I4" s="2" t="s">
        <v>93</v>
      </c>
      <c r="J4" s="2" t="s">
        <v>41</v>
      </c>
      <c r="K4" s="2" t="s">
        <v>85</v>
      </c>
      <c r="L4" s="2">
        <v>0.5</v>
      </c>
      <c r="M4" s="2">
        <v>10</v>
      </c>
      <c r="N4" s="2" t="s">
        <v>86</v>
      </c>
      <c r="O4" s="2" t="s">
        <v>86</v>
      </c>
      <c r="P4" s="2"/>
    </row>
  </sheetData>
  <autoFilter ref="A1:P1000" xr:uid="{00000000-0009-0000-0000-000003000000}"/>
  <conditionalFormatting sqref="K2:K1000">
    <cfRule type="cellIs" dxfId="5" priority="1" operator="equal">
      <formula>"Sí"</formula>
    </cfRule>
    <cfRule type="cellIs" dxfId="4" priority="2" operator="equal">
      <formula>"No"</formula>
    </cfRule>
  </conditionalFormatting>
  <conditionalFormatting sqref="N2:O1000">
    <cfRule type="cellIs" dxfId="3" priority="3" operator="equal">
      <formula>"Sí"</formula>
    </cfRule>
    <cfRule type="cellIs" dxfId="2" priority="4" operator="equal">
      <formula>"No"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300-000000000000}">
          <x14:formula1>
            <xm:f>Listas!$A$2:$A$4</xm:f>
          </x14:formula1>
          <xm:sqref>G2:G1000</xm:sqref>
        </x14:dataValidation>
        <x14:dataValidation type="list" allowBlank="1" xr:uid="{00000000-0002-0000-0300-000001000000}">
          <x14:formula1>
            <xm:f>Listas!$D$2:$D$4</xm:f>
          </x14:formula1>
          <xm:sqref>H2:H1000</xm:sqref>
        </x14:dataValidation>
        <x14:dataValidation type="list" allowBlank="1" xr:uid="{00000000-0002-0000-0300-000002000000}">
          <x14:formula1>
            <xm:f>Listas!$E$2:$E$6</xm:f>
          </x14:formula1>
          <xm:sqref>I2:I1000</xm:sqref>
        </x14:dataValidation>
        <x14:dataValidation type="list" allowBlank="1" xr:uid="{00000000-0002-0000-0300-000003000000}">
          <x14:formula1>
            <xm:f>Listas!$C$2:$C$5</xm:f>
          </x14:formula1>
          <xm:sqref>K2:K1000</xm:sqref>
        </x14:dataValidation>
        <x14:dataValidation type="list" allowBlank="1" xr:uid="{00000000-0002-0000-0300-000004000000}">
          <x14:formula1>
            <xm:f>Listas!$F$2:$F$3</xm:f>
          </x14:formula1>
          <xm:sqref>N2:O1000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"/>
  <sheetViews>
    <sheetView workbookViewId="0">
      <pane ySplit="1" topLeftCell="A2" activePane="bottomLeft" state="frozen"/>
      <selection pane="bottomLeft" sqref="A1:M1"/>
    </sheetView>
  </sheetViews>
  <sheetFormatPr baseColWidth="10" defaultColWidth="8.83203125" defaultRowHeight="15" x14ac:dyDescent="0.2"/>
  <cols>
    <col min="1" max="2" width="12" customWidth="1"/>
    <col min="3" max="3" width="20" customWidth="1"/>
    <col min="4" max="4" width="22" customWidth="1"/>
    <col min="5" max="5" width="12" customWidth="1"/>
    <col min="6" max="6" width="14" customWidth="1"/>
    <col min="7" max="7" width="10" customWidth="1"/>
    <col min="8" max="8" width="16" customWidth="1"/>
    <col min="9" max="10" width="12" customWidth="1"/>
    <col min="11" max="11" width="16" customWidth="1"/>
    <col min="12" max="12" width="18" customWidth="1"/>
    <col min="13" max="13" width="22" customWidth="1"/>
  </cols>
  <sheetData>
    <row r="1" spans="1:13" ht="16" x14ac:dyDescent="0.2">
      <c r="A1" s="4" t="s">
        <v>94</v>
      </c>
      <c r="B1" s="4" t="s">
        <v>15</v>
      </c>
      <c r="C1" s="4" t="s">
        <v>16</v>
      </c>
      <c r="D1" s="4" t="s">
        <v>95</v>
      </c>
      <c r="E1" s="4" t="s">
        <v>47</v>
      </c>
      <c r="F1" s="4" t="s">
        <v>96</v>
      </c>
      <c r="G1" s="4" t="s">
        <v>48</v>
      </c>
      <c r="H1" s="4" t="s">
        <v>97</v>
      </c>
      <c r="I1" s="4" t="s">
        <v>98</v>
      </c>
      <c r="J1" s="4" t="s">
        <v>99</v>
      </c>
      <c r="K1" s="4" t="s">
        <v>100</v>
      </c>
      <c r="L1" s="4" t="s">
        <v>101</v>
      </c>
      <c r="M1" s="4" t="s">
        <v>81</v>
      </c>
    </row>
    <row r="2" spans="1:13" ht="16" x14ac:dyDescent="0.2">
      <c r="A2" s="2" t="s">
        <v>102</v>
      </c>
      <c r="B2" s="2" t="s">
        <v>23</v>
      </c>
      <c r="C2" s="2" t="s">
        <v>24</v>
      </c>
      <c r="D2" s="2" t="s">
        <v>55</v>
      </c>
      <c r="E2" s="2">
        <v>4</v>
      </c>
      <c r="F2" s="2">
        <v>3.2</v>
      </c>
      <c r="G2" s="2" t="s">
        <v>57</v>
      </c>
      <c r="H2" s="2">
        <v>100</v>
      </c>
      <c r="I2" s="2" t="s">
        <v>86</v>
      </c>
      <c r="J2" s="2">
        <v>40</v>
      </c>
      <c r="K2" s="2">
        <v>38</v>
      </c>
      <c r="L2" s="2">
        <v>95</v>
      </c>
      <c r="M2" s="2"/>
    </row>
    <row r="3" spans="1:13" ht="16" x14ac:dyDescent="0.2">
      <c r="A3" s="2" t="s">
        <v>102</v>
      </c>
      <c r="B3" s="2" t="s">
        <v>23</v>
      </c>
      <c r="C3" s="2" t="s">
        <v>24</v>
      </c>
      <c r="D3" s="2" t="s">
        <v>62</v>
      </c>
      <c r="E3" s="2">
        <v>24</v>
      </c>
      <c r="F3" s="2">
        <v>20.100000000000001</v>
      </c>
      <c r="G3" s="2" t="s">
        <v>57</v>
      </c>
      <c r="H3" s="2">
        <v>100</v>
      </c>
      <c r="I3" s="2" t="s">
        <v>86</v>
      </c>
      <c r="J3" s="2">
        <v>40</v>
      </c>
      <c r="K3" s="2">
        <v>36</v>
      </c>
      <c r="L3" s="2">
        <v>90</v>
      </c>
      <c r="M3" s="2"/>
    </row>
    <row r="4" spans="1:13" ht="16" x14ac:dyDescent="0.2">
      <c r="A4" s="2" t="s">
        <v>102</v>
      </c>
      <c r="B4" s="2" t="s">
        <v>37</v>
      </c>
      <c r="C4" s="2" t="s">
        <v>38</v>
      </c>
      <c r="D4" s="2" t="s">
        <v>67</v>
      </c>
      <c r="E4" s="2">
        <v>99.5</v>
      </c>
      <c r="F4" s="2">
        <v>99.7</v>
      </c>
      <c r="G4" s="2" t="s">
        <v>69</v>
      </c>
      <c r="H4" s="2">
        <v>100</v>
      </c>
      <c r="I4" s="2" t="s">
        <v>86</v>
      </c>
      <c r="J4" s="2">
        <v>8</v>
      </c>
      <c r="K4" s="2">
        <v>8</v>
      </c>
      <c r="L4" s="2">
        <v>100</v>
      </c>
      <c r="M4" s="2"/>
    </row>
  </sheetData>
  <autoFilter ref="A1:M500" xr:uid="{00000000-0009-0000-0000-000004000000}"/>
  <conditionalFormatting sqref="I2:I1000">
    <cfRule type="cellIs" dxfId="1" priority="1" operator="equal">
      <formula>"Sí"</formula>
    </cfRule>
    <cfRule type="cellIs" dxfId="0" priority="2" operator="equal">
      <formula>"No"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400-000000000000}">
          <x14:formula1>
            <xm:f>Listas!$F$2:$F$3</xm:f>
          </x14:formula1>
          <xm:sqref>I2:I500</xm:sqref>
        </x14:dataValidation>
        <x14:dataValidation type="list" allowBlank="1" xr:uid="{00000000-0002-0000-0400-000001000000}">
          <x14:formula1>
            <xm:f>Listas!$H$2:$H$7</xm:f>
          </x14:formula1>
          <xm:sqref>G2:G500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"/>
  <sheetViews>
    <sheetView workbookViewId="0">
      <selection activeCell="J3" sqref="J3:K3"/>
    </sheetView>
  </sheetViews>
  <sheetFormatPr baseColWidth="10" defaultColWidth="8.83203125" defaultRowHeight="15" x14ac:dyDescent="0.2"/>
  <cols>
    <col min="1" max="1" width="24" customWidth="1"/>
    <col min="2" max="2" width="14" customWidth="1"/>
    <col min="4" max="4" width="18" customWidth="1"/>
    <col min="5" max="5" width="10" customWidth="1"/>
    <col min="7" max="7" width="12" customWidth="1"/>
    <col min="8" max="8" width="10" customWidth="1"/>
    <col min="10" max="10" width="12" customWidth="1"/>
    <col min="11" max="11" width="18" customWidth="1"/>
  </cols>
  <sheetData>
    <row r="1" spans="1:11" ht="19" x14ac:dyDescent="0.25">
      <c r="A1" s="3" t="s">
        <v>103</v>
      </c>
    </row>
    <row r="3" spans="1:11" x14ac:dyDescent="0.2">
      <c r="A3" s="1" t="s">
        <v>104</v>
      </c>
      <c r="B3">
        <f>COUNTA('Matriz SLA'!A:A)-1</f>
        <v>3</v>
      </c>
      <c r="D3" s="5" t="s">
        <v>105</v>
      </c>
      <c r="E3" s="5" t="s">
        <v>106</v>
      </c>
      <c r="G3" s="5" t="s">
        <v>51</v>
      </c>
      <c r="H3" s="5" t="s">
        <v>106</v>
      </c>
      <c r="J3" s="5" t="s">
        <v>94</v>
      </c>
      <c r="K3" s="5" t="s">
        <v>107</v>
      </c>
    </row>
    <row r="4" spans="1:11" x14ac:dyDescent="0.2">
      <c r="A4" s="1" t="s">
        <v>108</v>
      </c>
      <c r="B4">
        <f>COUNTIF('Matriz SLA'!M:M,"Activo")</f>
        <v>3</v>
      </c>
      <c r="D4" t="s">
        <v>109</v>
      </c>
      <c r="E4">
        <f>COUNTIF('Seguimiento Incidencias'!K:K,"Abierto")</f>
        <v>0</v>
      </c>
      <c r="G4" t="s">
        <v>29</v>
      </c>
      <c r="H4">
        <f>COUNTIF('Seguimiento Incidencias'!G:G,"Alta")</f>
        <v>2</v>
      </c>
      <c r="J4" t="s">
        <v>102</v>
      </c>
      <c r="K4">
        <f>IFERROR(AVERAGEIF('Seguimiento Mensual'!A:A,J4,'Seguimiento Mensual'!H:H),0)</f>
        <v>100</v>
      </c>
    </row>
    <row r="5" spans="1:11" x14ac:dyDescent="0.2">
      <c r="A5" s="1" t="s">
        <v>110</v>
      </c>
      <c r="B5">
        <f>COUNTA('Seguimiento Incidencias'!A:A)-1</f>
        <v>3</v>
      </c>
      <c r="D5" t="s">
        <v>90</v>
      </c>
      <c r="E5">
        <f>COUNTIF('Seguimiento Incidencias'!K:K,"En curso")</f>
        <v>1</v>
      </c>
      <c r="G5" t="s">
        <v>43</v>
      </c>
      <c r="H5">
        <f>COUNTIF('Seguimiento Incidencias'!G:G,"Media")</f>
        <v>1</v>
      </c>
      <c r="J5" t="s">
        <v>111</v>
      </c>
      <c r="K5">
        <f>IFERROR(AVERAGEIF('Seguimiento Mensual'!A:A,J5,'Seguimiento Mensual'!H:H),0)</f>
        <v>0</v>
      </c>
    </row>
    <row r="6" spans="1:11" x14ac:dyDescent="0.2">
      <c r="A6" s="1" t="s">
        <v>112</v>
      </c>
      <c r="B6">
        <f>COUNTIF('Seguimiento Incidencias'!K:K,"En curso")+COUNTIF('Seguimiento Incidencias'!K:K,"Abierto")</f>
        <v>1</v>
      </c>
      <c r="D6" t="s">
        <v>85</v>
      </c>
      <c r="E6">
        <f>COUNTIF('Seguimiento Incidencias'!K:K,"Cerrado")</f>
        <v>2</v>
      </c>
      <c r="G6" t="s">
        <v>113</v>
      </c>
      <c r="H6">
        <f>COUNTIF('Seguimiento Incidencias'!G:G,"Baja")</f>
        <v>0</v>
      </c>
      <c r="J6" t="s">
        <v>114</v>
      </c>
      <c r="K6">
        <f>IFERROR(AVERAGEIF('Seguimiento Mensual'!A:A,J6,'Seguimiento Mensual'!H:H),0)</f>
        <v>0</v>
      </c>
    </row>
    <row r="7" spans="1:11" x14ac:dyDescent="0.2">
      <c r="A7" s="1" t="s">
        <v>115</v>
      </c>
      <c r="B7">
        <f>IFERROR(COUNTIF('Seguimiento Incidencias'!O:O,"Sí")/(COUNTA('Seguimiento Incidencias'!A:A)-1),0)</f>
        <v>0.66666666666666663</v>
      </c>
      <c r="D7" t="s">
        <v>116</v>
      </c>
      <c r="E7">
        <f>COUNTIF('Seguimiento Incidencias'!K:K,"Bloqueado")</f>
        <v>0</v>
      </c>
      <c r="J7" t="s">
        <v>117</v>
      </c>
      <c r="K7">
        <f>IFERROR(AVERAGEIF('Seguimiento Mensual'!A:A,J7,'Seguimiento Mensual'!H:H),0)</f>
        <v>0</v>
      </c>
    </row>
  </sheetData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/>
  </sheetViews>
  <sheetFormatPr baseColWidth="10" defaultColWidth="8.83203125" defaultRowHeight="15" x14ac:dyDescent="0.2"/>
  <cols>
    <col min="1" max="3" width="18" customWidth="1"/>
    <col min="4" max="6" width="12" customWidth="1"/>
    <col min="7" max="7" width="14" customWidth="1"/>
    <col min="8" max="8" width="12" customWidth="1"/>
  </cols>
  <sheetData>
    <row r="1" spans="1:8" x14ac:dyDescent="0.2">
      <c r="A1" s="1" t="s">
        <v>118</v>
      </c>
      <c r="B1" s="1" t="s">
        <v>119</v>
      </c>
      <c r="C1" s="1" t="s">
        <v>120</v>
      </c>
      <c r="D1" s="1" t="s">
        <v>75</v>
      </c>
      <c r="E1" s="1" t="s">
        <v>76</v>
      </c>
      <c r="F1" s="1" t="s">
        <v>121</v>
      </c>
      <c r="G1" s="1" t="s">
        <v>122</v>
      </c>
      <c r="H1" s="1" t="s">
        <v>48</v>
      </c>
    </row>
    <row r="2" spans="1:8" x14ac:dyDescent="0.2">
      <c r="A2" t="s">
        <v>29</v>
      </c>
      <c r="B2" t="s">
        <v>30</v>
      </c>
      <c r="C2" t="s">
        <v>109</v>
      </c>
      <c r="D2" t="s">
        <v>29</v>
      </c>
      <c r="E2" t="s">
        <v>84</v>
      </c>
      <c r="F2" t="s">
        <v>86</v>
      </c>
      <c r="G2" t="s">
        <v>123</v>
      </c>
      <c r="H2" t="s">
        <v>57</v>
      </c>
    </row>
    <row r="3" spans="1:8" x14ac:dyDescent="0.2">
      <c r="A3" t="s">
        <v>43</v>
      </c>
      <c r="B3" t="s">
        <v>124</v>
      </c>
      <c r="C3" t="s">
        <v>90</v>
      </c>
      <c r="D3" t="s">
        <v>43</v>
      </c>
      <c r="E3" t="s">
        <v>89</v>
      </c>
      <c r="F3" t="s">
        <v>125</v>
      </c>
      <c r="G3" t="s">
        <v>126</v>
      </c>
      <c r="H3" t="s">
        <v>127</v>
      </c>
    </row>
    <row r="4" spans="1:8" x14ac:dyDescent="0.2">
      <c r="A4" t="s">
        <v>113</v>
      </c>
      <c r="B4" t="s">
        <v>128</v>
      </c>
      <c r="C4" t="s">
        <v>85</v>
      </c>
      <c r="D4" t="s">
        <v>113</v>
      </c>
      <c r="E4" t="s">
        <v>93</v>
      </c>
      <c r="G4" t="s">
        <v>59</v>
      </c>
      <c r="H4" t="s">
        <v>129</v>
      </c>
    </row>
    <row r="5" spans="1:8" x14ac:dyDescent="0.2">
      <c r="C5" t="s">
        <v>116</v>
      </c>
      <c r="E5" t="s">
        <v>130</v>
      </c>
      <c r="G5" t="s">
        <v>131</v>
      </c>
      <c r="H5" t="s">
        <v>132</v>
      </c>
    </row>
    <row r="6" spans="1:8" x14ac:dyDescent="0.2">
      <c r="E6" t="s">
        <v>133</v>
      </c>
      <c r="G6" t="s">
        <v>134</v>
      </c>
      <c r="H6" t="s">
        <v>135</v>
      </c>
    </row>
    <row r="7" spans="1:8" x14ac:dyDescent="0.2">
      <c r="G7" t="s">
        <v>136</v>
      </c>
      <c r="H7" t="s">
        <v>137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Catálogo Servicios</vt:lpstr>
      <vt:lpstr>Matriz SLA</vt:lpstr>
      <vt:lpstr>Seguimiento Incidencias</vt:lpstr>
      <vt:lpstr>Seguimiento Mensual</vt:lpstr>
      <vt:lpstr>Dashboard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Martin Santamaria, Andoni</cp:lastModifiedBy>
  <dcterms:created xsi:type="dcterms:W3CDTF">2026-04-02T19:22:02Z</dcterms:created>
  <dcterms:modified xsi:type="dcterms:W3CDTF">2026-04-02T19:25:16Z</dcterms:modified>
</cp:coreProperties>
</file>